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asy społeczne\"/>
    </mc:Choice>
  </mc:AlternateContent>
  <xr:revisionPtr revIDLastSave="0" documentId="13_ncr:1_{EE2FBCA3-3772-4914-B1F1-D922574A6DF3}" xr6:coauthVersionLast="47" xr6:coauthVersionMax="47" xr10:uidLastSave="{00000000-0000-0000-0000-000000000000}"/>
  <bookViews>
    <workbookView xWindow="-120" yWindow="-120" windowWidth="29040" windowHeight="15720" xr2:uid="{BF153543-E82A-452E-87C6-C857CE12E5CA}"/>
  </bookViews>
  <sheets>
    <sheet name="KRZESZOWICE" sheetId="1" r:id="rId1"/>
    <sheet name="MIECHÓW" sheetId="2" r:id="rId2"/>
    <sheet name="NIEPOŁOMICE" sheetId="3" r:id="rId3"/>
    <sheet name="MYŚLENICE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4" l="1"/>
  <c r="D27" i="4"/>
  <c r="D30" i="4"/>
  <c r="D29" i="4"/>
  <c r="D26" i="4"/>
  <c r="D25" i="4"/>
  <c r="D23" i="4"/>
  <c r="D20" i="4"/>
  <c r="D21" i="4"/>
  <c r="D19" i="4"/>
  <c r="D14" i="4"/>
  <c r="D15" i="4"/>
  <c r="D16" i="4"/>
  <c r="D17" i="4"/>
  <c r="D13" i="4"/>
  <c r="C31" i="4"/>
  <c r="C30" i="4"/>
  <c r="C29" i="4"/>
  <c r="C27" i="4"/>
  <c r="C26" i="4"/>
  <c r="C25" i="4"/>
  <c r="C23" i="4"/>
  <c r="C20" i="4"/>
  <c r="C21" i="4"/>
  <c r="C19" i="4"/>
  <c r="C14" i="4"/>
  <c r="C15" i="4"/>
  <c r="C16" i="4"/>
  <c r="C17" i="4"/>
  <c r="C13" i="4"/>
  <c r="B31" i="4"/>
  <c r="B27" i="4"/>
  <c r="C32" i="3"/>
  <c r="C33" i="3"/>
  <c r="C34" i="3"/>
  <c r="C35" i="3"/>
  <c r="C36" i="3"/>
  <c r="C37" i="3"/>
  <c r="C12" i="3"/>
  <c r="B38" i="3"/>
  <c r="C38" i="3" s="1"/>
  <c r="B33" i="3"/>
  <c r="B27" i="3"/>
  <c r="C27" i="3" s="1"/>
  <c r="C23" i="3"/>
  <c r="C24" i="3"/>
  <c r="C25" i="3"/>
  <c r="C26" i="3"/>
  <c r="C16" i="3"/>
  <c r="C22" i="3"/>
  <c r="C31" i="3"/>
  <c r="C20" i="3"/>
  <c r="C19" i="3"/>
  <c r="C17" i="3"/>
  <c r="C15" i="3"/>
  <c r="C14" i="3"/>
  <c r="C13" i="3"/>
  <c r="D13" i="2"/>
  <c r="D14" i="2"/>
  <c r="D15" i="2"/>
  <c r="D17" i="2"/>
  <c r="D18" i="2"/>
  <c r="D20" i="2"/>
  <c r="D22" i="2"/>
  <c r="D23" i="2"/>
  <c r="D24" i="2"/>
  <c r="D25" i="2"/>
  <c r="D27" i="2"/>
  <c r="D28" i="2"/>
  <c r="D29" i="2"/>
  <c r="D30" i="2"/>
  <c r="D12" i="2"/>
  <c r="B25" i="2"/>
  <c r="C25" i="2" s="1"/>
  <c r="C24" i="2"/>
  <c r="C17" i="2"/>
  <c r="C13" i="2"/>
  <c r="C14" i="2"/>
  <c r="C15" i="2"/>
  <c r="C18" i="2"/>
  <c r="C20" i="2"/>
  <c r="C22" i="2"/>
  <c r="C23" i="2"/>
  <c r="C27" i="2"/>
  <c r="C28" i="2"/>
  <c r="C29" i="2"/>
  <c r="C30" i="2"/>
  <c r="C12" i="2"/>
  <c r="B30" i="2"/>
  <c r="C13" i="1"/>
  <c r="C14" i="1"/>
  <c r="C15" i="1"/>
  <c r="C16" i="1"/>
  <c r="C18" i="1"/>
  <c r="C19" i="1"/>
  <c r="C20" i="1"/>
  <c r="C21" i="1"/>
  <c r="C22" i="1"/>
  <c r="C24" i="1"/>
  <c r="C26" i="1"/>
  <c r="C27" i="1"/>
  <c r="C30" i="1"/>
  <c r="C31" i="1"/>
  <c r="C12" i="1"/>
  <c r="B28" i="1"/>
  <c r="C28" i="1" s="1"/>
  <c r="B32" i="1"/>
  <c r="C32" i="1" s="1"/>
</calcChain>
</file>

<file path=xl/sharedStrings.xml><?xml version="1.0" encoding="utf-8"?>
<sst xmlns="http://schemas.openxmlformats.org/spreadsheetml/2006/main" count="140" uniqueCount="61">
  <si>
    <t>Nadleśnictwo Krzeszowice</t>
  </si>
  <si>
    <t>Wyłączenia</t>
  </si>
  <si>
    <t>S1</t>
  </si>
  <si>
    <t>siedliska N2000</t>
  </si>
  <si>
    <t>ochrona gleb</t>
  </si>
  <si>
    <t>brak wskazówek PUL</t>
  </si>
  <si>
    <t>drzewostany biocenotyczne</t>
  </si>
  <si>
    <t>S6, S7</t>
  </si>
  <si>
    <t>siedliska bagienne</t>
  </si>
  <si>
    <t>stoki 20 stopni</t>
  </si>
  <si>
    <t>wodochronne wg PUL</t>
  </si>
  <si>
    <t>wąwozy</t>
  </si>
  <si>
    <t>S2</t>
  </si>
  <si>
    <t>ochrona miast</t>
  </si>
  <si>
    <t>WYŁĄCZENIA</t>
  </si>
  <si>
    <t>OGRANICZENIA I MODYFIKACJE</t>
  </si>
  <si>
    <t>Powierzchnia lasów</t>
  </si>
  <si>
    <t>Powierzchnia [ha]</t>
  </si>
  <si>
    <t xml:space="preserve">% powierzchni lasów </t>
  </si>
  <si>
    <t>ZBIORCZO - WYŁĄCZENIA</t>
  </si>
  <si>
    <t>ZBIORCZO - OGRANICZENIA I MODYFIKACJE</t>
  </si>
  <si>
    <r>
      <t xml:space="preserve">powierzchnia rezerwatów istniejących
(w granicach wydzieleń leśnych) 
</t>
    </r>
    <r>
      <rPr>
        <sz val="8"/>
        <color theme="1"/>
        <rFont val="Calibri Light"/>
        <family val="2"/>
        <charset val="238"/>
        <scheme val="major"/>
      </rPr>
      <t>nie uwzględniane w poniższych wyliczeniach</t>
    </r>
  </si>
  <si>
    <r>
      <t xml:space="preserve">Powierzchnia rezerwatów proponowanych
(w granicach wydzieleń lesnych)
</t>
    </r>
    <r>
      <rPr>
        <sz val="8"/>
        <color theme="1"/>
        <rFont val="Calibri Light"/>
        <family val="2"/>
        <charset val="238"/>
        <scheme val="major"/>
      </rPr>
      <t xml:space="preserve"> uwzględniane w poniższych wyliczeniach</t>
    </r>
  </si>
  <si>
    <t>ha</t>
  </si>
  <si>
    <t>Nadleśnictwo Niepołomice</t>
  </si>
  <si>
    <t>bufor 100 m (całość)</t>
  </si>
  <si>
    <r>
      <t xml:space="preserve">powierzchnia rezerwatów istniejących
(w granicach wydzieleń leśnych w strefie LS) 
</t>
    </r>
    <r>
      <rPr>
        <sz val="8"/>
        <color theme="1"/>
        <rFont val="Calibri Light"/>
        <family val="2"/>
        <charset val="238"/>
        <scheme val="major"/>
      </rPr>
      <t>nie uwzględniane w poniższych wyliczeniach</t>
    </r>
  </si>
  <si>
    <t>Wyłączenia (w granicach LS)</t>
  </si>
  <si>
    <t>powierzchnie referencyjne</t>
  </si>
  <si>
    <t>- stoki 20 stopni</t>
  </si>
  <si>
    <t>Powierzchnia lasów (całość)</t>
  </si>
  <si>
    <t>Powierzchnia lasów (w granicach LS)</t>
  </si>
  <si>
    <r>
      <t xml:space="preserve">Powierzchnia rezerwatów proponowanych
(w granicach wydzieleń lesnych w granicach LS)
</t>
    </r>
    <r>
      <rPr>
        <sz val="8"/>
        <color theme="1"/>
        <rFont val="Calibri Light"/>
        <family val="2"/>
        <charset val="238"/>
        <scheme val="major"/>
      </rPr>
      <t xml:space="preserve"> uwzględniane w poniższych wyliczeniach</t>
    </r>
  </si>
  <si>
    <t>% pow. - LS</t>
  </si>
  <si>
    <t xml:space="preserve">% pow. całość </t>
  </si>
  <si>
    <t>- bufor 100 m wokół cieków</t>
  </si>
  <si>
    <t>ZESTAWIENIA ZBIORCZE</t>
  </si>
  <si>
    <t>+bufory 100 m w modyfikacjach i ograniczeniach</t>
  </si>
  <si>
    <t>+stoki 20st. w modyikacjach i ograniczeniach</t>
  </si>
  <si>
    <t>ZESTAWIENIA ZBIORCZO</t>
  </si>
  <si>
    <t>- bufor 100m wokół cieków</t>
  </si>
  <si>
    <t>Nadleśnictwo Miechów</t>
  </si>
  <si>
    <t>ochrona ostoi</t>
  </si>
  <si>
    <t>pozostałe wyłączenia</t>
  </si>
  <si>
    <t>starolasy (WERYFIKACJA TERENOWA)</t>
  </si>
  <si>
    <t>starolasy  (WERYFIKACJA TERENOWA)</t>
  </si>
  <si>
    <t>ograniczenia i modyfikacje pozostałe</t>
  </si>
  <si>
    <t>+bufory 100 m w strefie ochrony miast</t>
  </si>
  <si>
    <t>+siedliska bagienne w modyfikacjach i ograniczeniach</t>
  </si>
  <si>
    <t>+siedliska bagienne w strefie ochrony miast</t>
  </si>
  <si>
    <t>-bufory 100 m w modyfikacjach i ograniczeniach</t>
  </si>
  <si>
    <t>-bufory 100 m w strefie ochrony miast</t>
  </si>
  <si>
    <t>-siedliska bagienne w modyfikacjach i ograniczeniach</t>
  </si>
  <si>
    <t>-siedliska bagienne w strefie ochrony miast</t>
  </si>
  <si>
    <t>RAZEM</t>
  </si>
  <si>
    <r>
      <t xml:space="preserve">Powierzchnia rezerwatów proponowanych
(w granicach wydzieleń lesnych)
</t>
    </r>
    <r>
      <rPr>
        <sz val="8"/>
        <color theme="1"/>
        <rFont val="Calibri Light"/>
        <family val="2"/>
        <charset val="238"/>
        <scheme val="major"/>
      </rPr>
      <t xml:space="preserve"> nie uwzględniane w poniższych wyliczeniach </t>
    </r>
  </si>
  <si>
    <t>ochrona wód</t>
  </si>
  <si>
    <t>ochrona ostoi zwierząt</t>
  </si>
  <si>
    <t>+bufory 100 m i stoki 20 st w modyfikacjach i ograniczeniach</t>
  </si>
  <si>
    <t>-bufory 100 m i stoki 20 st w modyfikacjach i ograniczeniach</t>
  </si>
  <si>
    <t>Nadleśnictwo Myślenice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</si>
</sst>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11"/>
      <color rgb="FF3F3F76"/>
      <name val="Calibri Light"/>
      <family val="2"/>
      <charset val="238"/>
      <scheme val="major"/>
    </font>
    <font>
      <sz val="8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sz val="11"/>
      <color rgb="FF9C5700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  <xf numFmtId="0" fontId="6" fillId="6" borderId="2" applyNumberFormat="0" applyAlignment="0" applyProtection="0"/>
  </cellStyleXfs>
  <cellXfs count="76">
    <xf numFmtId="0" fontId="0" fillId="0" borderId="0" xfId="0"/>
    <xf numFmtId="0" fontId="8" fillId="0" borderId="0" xfId="0" applyFont="1"/>
    <xf numFmtId="164" fontId="8" fillId="0" borderId="0" xfId="1" applyNumberFormat="1" applyFont="1"/>
    <xf numFmtId="0" fontId="4" fillId="4" borderId="3" xfId="4" applyBorder="1"/>
    <xf numFmtId="0" fontId="4" fillId="4" borderId="4" xfId="4" applyBorder="1"/>
    <xf numFmtId="164" fontId="4" fillId="4" borderId="5" xfId="4" applyNumberFormat="1" applyBorder="1"/>
    <xf numFmtId="0" fontId="8" fillId="0" borderId="6" xfId="0" quotePrefix="1" applyFont="1" applyBorder="1" applyAlignment="1">
      <alignment horizontal="right"/>
    </xf>
    <xf numFmtId="164" fontId="8" fillId="0" borderId="7" xfId="1" applyNumberFormat="1" applyFont="1" applyBorder="1"/>
    <xf numFmtId="0" fontId="4" fillId="4" borderId="8" xfId="4" applyBorder="1"/>
    <xf numFmtId="0" fontId="4" fillId="4" borderId="9" xfId="4" applyBorder="1"/>
    <xf numFmtId="164" fontId="4" fillId="4" borderId="10" xfId="4" applyNumberFormat="1" applyBorder="1"/>
    <xf numFmtId="0" fontId="8" fillId="0" borderId="6" xfId="0" applyFont="1" applyBorder="1"/>
    <xf numFmtId="0" fontId="3" fillId="3" borderId="8" xfId="3" applyBorder="1"/>
    <xf numFmtId="0" fontId="3" fillId="3" borderId="9" xfId="3" applyBorder="1"/>
    <xf numFmtId="164" fontId="3" fillId="3" borderId="10" xfId="3" applyNumberFormat="1" applyBorder="1"/>
    <xf numFmtId="0" fontId="8" fillId="0" borderId="0" xfId="0" applyFont="1" applyAlignment="1">
      <alignment wrapText="1"/>
    </xf>
    <xf numFmtId="0" fontId="2" fillId="2" borderId="6" xfId="2" applyBorder="1"/>
    <xf numFmtId="0" fontId="2" fillId="2" borderId="0" xfId="2" applyBorder="1"/>
    <xf numFmtId="0" fontId="2" fillId="2" borderId="7" xfId="2" applyBorder="1"/>
    <xf numFmtId="0" fontId="6" fillId="6" borderId="2" xfId="6"/>
    <xf numFmtId="0" fontId="8" fillId="0" borderId="8" xfId="0" applyFont="1" applyBorder="1"/>
    <xf numFmtId="0" fontId="8" fillId="0" borderId="9" xfId="0" applyFont="1" applyBorder="1"/>
    <xf numFmtId="164" fontId="8" fillId="0" borderId="10" xfId="1" applyNumberFormat="1" applyFont="1" applyBorder="1"/>
    <xf numFmtId="0" fontId="8" fillId="0" borderId="4" xfId="0" applyFont="1" applyBorder="1"/>
    <xf numFmtId="10" fontId="8" fillId="0" borderId="0" xfId="0" applyNumberFormat="1" applyFont="1"/>
    <xf numFmtId="164" fontId="8" fillId="0" borderId="0" xfId="1" applyNumberFormat="1" applyFont="1" applyBorder="1"/>
    <xf numFmtId="10" fontId="4" fillId="4" borderId="4" xfId="4" applyNumberFormat="1" applyBorder="1"/>
    <xf numFmtId="10" fontId="4" fillId="4" borderId="5" xfId="4" applyNumberFormat="1" applyBorder="1"/>
    <xf numFmtId="0" fontId="9" fillId="5" borderId="0" xfId="5" applyFont="1" applyBorder="1"/>
    <xf numFmtId="0" fontId="6" fillId="6" borderId="3" xfId="6" applyBorder="1"/>
    <xf numFmtId="0" fontId="6" fillId="6" borderId="4" xfId="6" applyBorder="1"/>
    <xf numFmtId="0" fontId="6" fillId="6" borderId="5" xfId="6" applyBorder="1"/>
    <xf numFmtId="0" fontId="9" fillId="5" borderId="6" xfId="5" applyFont="1" applyBorder="1"/>
    <xf numFmtId="0" fontId="9" fillId="5" borderId="7" xfId="5" applyFont="1" applyBorder="1"/>
    <xf numFmtId="0" fontId="9" fillId="5" borderId="3" xfId="5" applyFont="1" applyBorder="1"/>
    <xf numFmtId="0" fontId="9" fillId="5" borderId="4" xfId="5" applyFont="1" applyBorder="1"/>
    <xf numFmtId="0" fontId="9" fillId="5" borderId="5" xfId="5" applyFont="1" applyBorder="1"/>
    <xf numFmtId="10" fontId="8" fillId="0" borderId="9" xfId="0" applyNumberFormat="1" applyFont="1" applyBorder="1"/>
    <xf numFmtId="10" fontId="5" fillId="5" borderId="4" xfId="5" applyNumberFormat="1" applyBorder="1"/>
    <xf numFmtId="164" fontId="5" fillId="5" borderId="5" xfId="5" applyNumberFormat="1" applyBorder="1"/>
    <xf numFmtId="164" fontId="8" fillId="0" borderId="5" xfId="1" applyNumberFormat="1" applyFont="1" applyBorder="1"/>
    <xf numFmtId="0" fontId="6" fillId="6" borderId="4" xfId="6" applyBorder="1" applyAlignment="1">
      <alignment horizontal="center"/>
    </xf>
    <xf numFmtId="0" fontId="6" fillId="6" borderId="5" xfId="6" applyBorder="1" applyAlignment="1">
      <alignment horizontal="center"/>
    </xf>
    <xf numFmtId="0" fontId="0" fillId="0" borderId="6" xfId="0" applyBorder="1"/>
    <xf numFmtId="164" fontId="9" fillId="5" borderId="7" xfId="5" applyNumberFormat="1" applyFont="1" applyBorder="1"/>
    <xf numFmtId="164" fontId="9" fillId="5" borderId="5" xfId="5" applyNumberFormat="1" applyFont="1" applyBorder="1"/>
    <xf numFmtId="0" fontId="7" fillId="0" borderId="8" xfId="0" applyFont="1" applyBorder="1" applyAlignment="1">
      <alignment horizontal="right"/>
    </xf>
    <xf numFmtId="0" fontId="7" fillId="0" borderId="9" xfId="0" applyFont="1" applyBorder="1"/>
    <xf numFmtId="164" fontId="11" fillId="0" borderId="10" xfId="1" applyNumberFormat="1" applyFont="1" applyBorder="1"/>
    <xf numFmtId="0" fontId="12" fillId="4" borderId="8" xfId="4" applyFont="1" applyBorder="1"/>
    <xf numFmtId="0" fontId="12" fillId="4" borderId="9" xfId="4" applyFont="1" applyBorder="1"/>
    <xf numFmtId="164" fontId="12" fillId="4" borderId="10" xfId="4" applyNumberFormat="1" applyFont="1" applyBorder="1"/>
    <xf numFmtId="0" fontId="2" fillId="2" borderId="8" xfId="2" applyBorder="1"/>
    <xf numFmtId="0" fontId="2" fillId="2" borderId="9" xfId="2" applyBorder="1"/>
    <xf numFmtId="0" fontId="2" fillId="2" borderId="10" xfId="2" applyBorder="1"/>
    <xf numFmtId="0" fontId="11" fillId="0" borderId="0" xfId="0" applyFont="1"/>
    <xf numFmtId="0" fontId="11" fillId="0" borderId="6" xfId="0" applyFont="1" applyBorder="1"/>
    <xf numFmtId="164" fontId="11" fillId="0" borderId="7" xfId="1" applyNumberFormat="1" applyFont="1" applyBorder="1"/>
    <xf numFmtId="0" fontId="13" fillId="3" borderId="8" xfId="3" applyFont="1" applyBorder="1"/>
    <xf numFmtId="0" fontId="13" fillId="3" borderId="9" xfId="3" applyFont="1" applyBorder="1"/>
    <xf numFmtId="164" fontId="13" fillId="3" borderId="10" xfId="3" applyNumberFormat="1" applyFont="1" applyBorder="1"/>
    <xf numFmtId="0" fontId="8" fillId="0" borderId="3" xfId="0" quotePrefix="1" applyFont="1" applyBorder="1" applyAlignment="1">
      <alignment horizontal="right"/>
    </xf>
    <xf numFmtId="0" fontId="11" fillId="0" borderId="3" xfId="0" applyFont="1" applyBorder="1"/>
    <xf numFmtId="0" fontId="11" fillId="0" borderId="4" xfId="0" applyFont="1" applyBorder="1"/>
    <xf numFmtId="10" fontId="11" fillId="0" borderId="4" xfId="0" applyNumberFormat="1" applyFont="1" applyBorder="1"/>
    <xf numFmtId="164" fontId="11" fillId="0" borderId="5" xfId="1" applyNumberFormat="1" applyFont="1" applyBorder="1"/>
    <xf numFmtId="10" fontId="13" fillId="3" borderId="9" xfId="3" applyNumberFormat="1" applyFont="1" applyBorder="1"/>
    <xf numFmtId="10" fontId="12" fillId="4" borderId="9" xfId="4" applyNumberFormat="1" applyFont="1" applyBorder="1"/>
    <xf numFmtId="10" fontId="12" fillId="4" borderId="10" xfId="4" applyNumberFormat="1" applyFont="1" applyBorder="1"/>
    <xf numFmtId="0" fontId="3" fillId="3" borderId="0" xfId="3" applyAlignment="1">
      <alignment horizontal="center"/>
    </xf>
    <xf numFmtId="0" fontId="3" fillId="3" borderId="3" xfId="3" applyBorder="1" applyAlignment="1">
      <alignment horizontal="center"/>
    </xf>
    <xf numFmtId="0" fontId="3" fillId="3" borderId="4" xfId="3" applyBorder="1" applyAlignment="1">
      <alignment horizontal="center"/>
    </xf>
    <xf numFmtId="0" fontId="3" fillId="3" borderId="5" xfId="3" applyBorder="1" applyAlignment="1">
      <alignment horizontal="center"/>
    </xf>
    <xf numFmtId="0" fontId="3" fillId="3" borderId="11" xfId="3" applyBorder="1" applyAlignment="1">
      <alignment horizontal="center"/>
    </xf>
    <xf numFmtId="0" fontId="3" fillId="3" borderId="12" xfId="3" applyBorder="1" applyAlignment="1">
      <alignment horizontal="center"/>
    </xf>
    <xf numFmtId="0" fontId="3" fillId="3" borderId="13" xfId="3" applyBorder="1" applyAlignment="1">
      <alignment horizontal="center"/>
    </xf>
  </cellXfs>
  <cellStyles count="7">
    <cellStyle name="Dane wejściowe" xfId="5" builtinId="20"/>
    <cellStyle name="Dane wyjściowe" xfId="6" builtinId="21"/>
    <cellStyle name="Dobry" xfId="2" builtinId="26"/>
    <cellStyle name="Neutralny" xfId="4" builtinId="28"/>
    <cellStyle name="Normalny" xfId="0" builtinId="0"/>
    <cellStyle name="Procentowy" xfId="1" builtinId="5"/>
    <cellStyle name="Zły" xfId="3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51BFB-47B7-459A-BF68-F33D8B15CFFD}">
  <sheetPr>
    <pageSetUpPr fitToPage="1"/>
  </sheetPr>
  <dimension ref="A2:C32"/>
  <sheetViews>
    <sheetView tabSelected="1" zoomScale="80" zoomScaleNormal="80" workbookViewId="0">
      <selection activeCell="D39" sqref="D39"/>
    </sheetView>
  </sheetViews>
  <sheetFormatPr defaultRowHeight="15" x14ac:dyDescent="0.25"/>
  <cols>
    <col min="1" max="1" width="43.28515625" style="1" customWidth="1"/>
    <col min="2" max="2" width="19" style="1" customWidth="1"/>
    <col min="3" max="3" width="20.7109375" style="1" customWidth="1"/>
    <col min="4" max="5" width="9.140625" style="1"/>
    <col min="6" max="6" width="39.85546875" style="1" customWidth="1"/>
    <col min="7" max="7" width="19.7109375" style="1" customWidth="1"/>
    <col min="8" max="8" width="25.28515625" style="1" customWidth="1"/>
    <col min="9" max="16384" width="9.140625" style="1"/>
  </cols>
  <sheetData>
    <row r="2" spans="1:3" x14ac:dyDescent="0.25">
      <c r="A2" s="69" t="s">
        <v>0</v>
      </c>
      <c r="B2" s="69"/>
      <c r="C2" s="69"/>
    </row>
    <row r="3" spans="1:3" x14ac:dyDescent="0.25">
      <c r="A3" s="19" t="s">
        <v>16</v>
      </c>
      <c r="B3" s="19">
        <v>9333.7000000000007</v>
      </c>
      <c r="C3" s="19" t="s">
        <v>23</v>
      </c>
    </row>
    <row r="5" spans="1:3" ht="42" x14ac:dyDescent="0.25">
      <c r="A5" s="15" t="s">
        <v>21</v>
      </c>
      <c r="B5" s="1">
        <v>826.38</v>
      </c>
      <c r="C5" s="1" t="s">
        <v>23</v>
      </c>
    </row>
    <row r="6" spans="1:3" ht="42" x14ac:dyDescent="0.25">
      <c r="A6" s="15" t="s">
        <v>22</v>
      </c>
      <c r="B6" s="1">
        <v>140.68</v>
      </c>
      <c r="C6" s="1" t="s">
        <v>23</v>
      </c>
    </row>
    <row r="8" spans="1:3" ht="15.75" thickBot="1" x14ac:dyDescent="0.3"/>
    <row r="9" spans="1:3" x14ac:dyDescent="0.25">
      <c r="A9" s="29"/>
      <c r="B9" s="30" t="s">
        <v>17</v>
      </c>
      <c r="C9" s="31" t="s">
        <v>18</v>
      </c>
    </row>
    <row r="10" spans="1:3" ht="15.75" thickBot="1" x14ac:dyDescent="0.3">
      <c r="A10" s="52" t="s">
        <v>1</v>
      </c>
      <c r="B10" s="53"/>
      <c r="C10" s="54"/>
    </row>
    <row r="11" spans="1:3" x14ac:dyDescent="0.25">
      <c r="A11" s="32" t="s">
        <v>2</v>
      </c>
      <c r="B11" s="28"/>
      <c r="C11" s="33"/>
    </row>
    <row r="12" spans="1:3" x14ac:dyDescent="0.25">
      <c r="A12" s="11" t="s">
        <v>3</v>
      </c>
      <c r="B12" s="1">
        <v>171.08</v>
      </c>
      <c r="C12" s="7">
        <f>B12/$B$3</f>
        <v>1.8329279921145955E-2</v>
      </c>
    </row>
    <row r="13" spans="1:3" x14ac:dyDescent="0.25">
      <c r="A13" s="11" t="s">
        <v>4</v>
      </c>
      <c r="B13" s="1">
        <v>321.45</v>
      </c>
      <c r="C13" s="7">
        <f>B13/$B$3</f>
        <v>3.4439718439632727E-2</v>
      </c>
    </row>
    <row r="14" spans="1:3" x14ac:dyDescent="0.25">
      <c r="A14" s="11" t="s">
        <v>5</v>
      </c>
      <c r="B14" s="1">
        <v>1553.99</v>
      </c>
      <c r="C14" s="7">
        <f>B14/$B$3</f>
        <v>0.16649238779905073</v>
      </c>
    </row>
    <row r="15" spans="1:3" x14ac:dyDescent="0.25">
      <c r="A15" s="11" t="s">
        <v>45</v>
      </c>
      <c r="B15" s="1">
        <v>1087.45</v>
      </c>
      <c r="C15" s="7">
        <f>B15/$B$3</f>
        <v>0.1165079229030288</v>
      </c>
    </row>
    <row r="16" spans="1:3" ht="15.75" thickBot="1" x14ac:dyDescent="0.3">
      <c r="A16" s="11" t="s">
        <v>6</v>
      </c>
      <c r="B16" s="1">
        <v>547.45000000000005</v>
      </c>
      <c r="C16" s="7">
        <f>B16/$B$3</f>
        <v>5.8653052915778311E-2</v>
      </c>
    </row>
    <row r="17" spans="1:3" x14ac:dyDescent="0.25">
      <c r="A17" s="34" t="s">
        <v>7</v>
      </c>
      <c r="B17" s="35"/>
      <c r="C17" s="45"/>
    </row>
    <row r="18" spans="1:3" x14ac:dyDescent="0.25">
      <c r="A18" s="11" t="s">
        <v>8</v>
      </c>
      <c r="B18" s="1">
        <v>69.790000000000006</v>
      </c>
      <c r="C18" s="7">
        <f>B18/$B$3</f>
        <v>7.4772062526115048E-3</v>
      </c>
    </row>
    <row r="19" spans="1:3" x14ac:dyDescent="0.25">
      <c r="A19" s="11" t="s">
        <v>9</v>
      </c>
      <c r="B19" s="1">
        <v>498.28</v>
      </c>
      <c r="C19" s="7">
        <f>B19/$B$3</f>
        <v>5.3385045587494767E-2</v>
      </c>
    </row>
    <row r="20" spans="1:3" x14ac:dyDescent="0.25">
      <c r="A20" s="11" t="s">
        <v>10</v>
      </c>
      <c r="B20" s="1">
        <v>2423.46</v>
      </c>
      <c r="C20" s="7">
        <f>B20/$B$3</f>
        <v>0.25964622818389277</v>
      </c>
    </row>
    <row r="21" spans="1:3" x14ac:dyDescent="0.25">
      <c r="A21" s="11" t="s">
        <v>11</v>
      </c>
      <c r="B21" s="1">
        <v>313.95999999999998</v>
      </c>
      <c r="C21" s="7">
        <f>B21/$B$3</f>
        <v>3.3637249965179937E-2</v>
      </c>
    </row>
    <row r="22" spans="1:3" ht="15.75" thickBot="1" x14ac:dyDescent="0.3">
      <c r="A22" s="11" t="s">
        <v>25</v>
      </c>
      <c r="B22" s="1">
        <v>2133.2199999999998</v>
      </c>
      <c r="C22" s="7">
        <f>B22/$B$3</f>
        <v>0.22855030695222683</v>
      </c>
    </row>
    <row r="23" spans="1:3" x14ac:dyDescent="0.25">
      <c r="A23" s="34" t="s">
        <v>12</v>
      </c>
      <c r="B23" s="35"/>
      <c r="C23" s="45"/>
    </row>
    <row r="24" spans="1:3" ht="15.75" thickBot="1" x14ac:dyDescent="0.3">
      <c r="A24" s="11" t="s">
        <v>13</v>
      </c>
      <c r="B24" s="1">
        <v>1962.99</v>
      </c>
      <c r="C24" s="7">
        <f>B24/$B$3</f>
        <v>0.21031209488198677</v>
      </c>
    </row>
    <row r="25" spans="1:3" x14ac:dyDescent="0.25">
      <c r="A25" s="70" t="s">
        <v>39</v>
      </c>
      <c r="B25" s="71"/>
      <c r="C25" s="72"/>
    </row>
    <row r="26" spans="1:3" x14ac:dyDescent="0.25">
      <c r="A26" s="11" t="s">
        <v>14</v>
      </c>
      <c r="B26" s="1">
        <v>5159.33</v>
      </c>
      <c r="C26" s="7">
        <f>B26/$B$3</f>
        <v>0.55276364142837242</v>
      </c>
    </row>
    <row r="27" spans="1:3" x14ac:dyDescent="0.25">
      <c r="A27" s="6" t="s">
        <v>37</v>
      </c>
      <c r="B27" s="1">
        <v>668.6</v>
      </c>
      <c r="C27" s="7">
        <f>B27/$B$3</f>
        <v>7.1632900136066074E-2</v>
      </c>
    </row>
    <row r="28" spans="1:3" ht="15.75" thickBot="1" x14ac:dyDescent="0.3">
      <c r="A28" s="12" t="s">
        <v>19</v>
      </c>
      <c r="B28" s="13">
        <f>SUM(B26:B27)</f>
        <v>5827.93</v>
      </c>
      <c r="C28" s="14">
        <f>B28/$B$3</f>
        <v>0.62439654156443847</v>
      </c>
    </row>
    <row r="29" spans="1:3" ht="15.75" thickBot="1" x14ac:dyDescent="0.3">
      <c r="C29" s="2"/>
    </row>
    <row r="30" spans="1:3" x14ac:dyDescent="0.25">
      <c r="A30" s="3" t="s">
        <v>15</v>
      </c>
      <c r="B30" s="4">
        <v>3553.96</v>
      </c>
      <c r="C30" s="5">
        <f>B30/$B$3</f>
        <v>0.3807664698886829</v>
      </c>
    </row>
    <row r="31" spans="1:3" x14ac:dyDescent="0.25">
      <c r="A31" s="6" t="s">
        <v>40</v>
      </c>
      <c r="B31" s="1">
        <v>668.6</v>
      </c>
      <c r="C31" s="7">
        <f>B31/$B$3</f>
        <v>7.1632900136066074E-2</v>
      </c>
    </row>
    <row r="32" spans="1:3" ht="15.75" thickBot="1" x14ac:dyDescent="0.3">
      <c r="A32" s="8" t="s">
        <v>20</v>
      </c>
      <c r="B32" s="9">
        <f>B30-B31</f>
        <v>2885.36</v>
      </c>
      <c r="C32" s="10">
        <f>B32/$B$3</f>
        <v>0.30913356975261685</v>
      </c>
    </row>
  </sheetData>
  <mergeCells count="2">
    <mergeCell ref="A2:C2"/>
    <mergeCell ref="A25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D067E-C06D-4843-AAC6-39F8801823F9}">
  <sheetPr>
    <pageSetUpPr fitToPage="1"/>
  </sheetPr>
  <dimension ref="A1:D30"/>
  <sheetViews>
    <sheetView tabSelected="1" zoomScale="80" zoomScaleNormal="80" workbookViewId="0">
      <selection activeCell="D39" sqref="D39"/>
    </sheetView>
  </sheetViews>
  <sheetFormatPr defaultRowHeight="15" x14ac:dyDescent="0.25"/>
  <cols>
    <col min="1" max="1" width="47.5703125" customWidth="1"/>
    <col min="2" max="2" width="17" bestFit="1" customWidth="1"/>
    <col min="3" max="3" width="17" customWidth="1"/>
    <col min="4" max="4" width="20.140625" bestFit="1" customWidth="1"/>
  </cols>
  <sheetData>
    <row r="1" spans="1:4" x14ac:dyDescent="0.25">
      <c r="A1" s="69" t="s">
        <v>41</v>
      </c>
      <c r="B1" s="69"/>
      <c r="C1" s="69"/>
      <c r="D1" s="69"/>
    </row>
    <row r="2" spans="1:4" x14ac:dyDescent="0.25">
      <c r="A2" s="19" t="s">
        <v>30</v>
      </c>
      <c r="B2" s="19">
        <v>11336.04</v>
      </c>
      <c r="C2" s="19" t="s">
        <v>23</v>
      </c>
      <c r="D2" s="19"/>
    </row>
    <row r="3" spans="1:4" x14ac:dyDescent="0.25">
      <c r="A3" s="19" t="s">
        <v>31</v>
      </c>
      <c r="B3" s="19">
        <v>5885.84</v>
      </c>
      <c r="C3" s="19" t="s">
        <v>23</v>
      </c>
      <c r="D3" s="19"/>
    </row>
    <row r="4" spans="1:4" ht="42" x14ac:dyDescent="0.25">
      <c r="A4" s="15" t="s">
        <v>21</v>
      </c>
      <c r="B4" s="1">
        <v>121.6</v>
      </c>
      <c r="C4" s="1" t="s">
        <v>23</v>
      </c>
    </row>
    <row r="5" spans="1:4" ht="42" x14ac:dyDescent="0.25">
      <c r="A5" s="15" t="s">
        <v>26</v>
      </c>
      <c r="B5" s="1">
        <v>33.770000000000003</v>
      </c>
      <c r="C5" s="1" t="s">
        <v>23</v>
      </c>
    </row>
    <row r="6" spans="1:4" ht="42" x14ac:dyDescent="0.25">
      <c r="A6" s="15" t="s">
        <v>22</v>
      </c>
      <c r="B6" s="1">
        <v>145.55000000000001</v>
      </c>
      <c r="C6" s="1" t="s">
        <v>23</v>
      </c>
    </row>
    <row r="7" spans="1:4" ht="42" x14ac:dyDescent="0.25">
      <c r="A7" s="15" t="s">
        <v>32</v>
      </c>
      <c r="B7" s="1">
        <v>37</v>
      </c>
      <c r="C7" s="1" t="s">
        <v>23</v>
      </c>
    </row>
    <row r="8" spans="1:4" ht="15.75" thickBot="1" x14ac:dyDescent="0.3">
      <c r="A8" s="1"/>
      <c r="B8" s="1"/>
      <c r="C8" s="1"/>
      <c r="D8" s="1"/>
    </row>
    <row r="9" spans="1:4" x14ac:dyDescent="0.25">
      <c r="A9" s="29"/>
      <c r="B9" s="41" t="s">
        <v>17</v>
      </c>
      <c r="C9" s="41" t="s">
        <v>33</v>
      </c>
      <c r="D9" s="42" t="s">
        <v>34</v>
      </c>
    </row>
    <row r="10" spans="1:4" ht="15.75" thickBot="1" x14ac:dyDescent="0.3">
      <c r="A10" s="16" t="s">
        <v>27</v>
      </c>
      <c r="B10" s="17"/>
      <c r="C10" s="17"/>
      <c r="D10" s="18"/>
    </row>
    <row r="11" spans="1:4" x14ac:dyDescent="0.25">
      <c r="A11" s="34" t="s">
        <v>2</v>
      </c>
      <c r="B11" s="35"/>
      <c r="C11" s="35"/>
      <c r="D11" s="36"/>
    </row>
    <row r="12" spans="1:4" x14ac:dyDescent="0.25">
      <c r="A12" s="11" t="s">
        <v>3</v>
      </c>
      <c r="B12" s="1">
        <v>2452.71</v>
      </c>
      <c r="C12" s="24">
        <f>B12/$B$3</f>
        <v>0.41671367213515825</v>
      </c>
      <c r="D12" s="7">
        <f>B12/$B$2</f>
        <v>0.21636391544137104</v>
      </c>
    </row>
    <row r="13" spans="1:4" x14ac:dyDescent="0.25">
      <c r="A13" s="11" t="s">
        <v>4</v>
      </c>
      <c r="B13" s="1">
        <v>53.5</v>
      </c>
      <c r="C13" s="24">
        <f t="shared" ref="C13:C30" si="0">B13/$B$3</f>
        <v>9.0896116781971643E-3</v>
      </c>
      <c r="D13" s="7">
        <f t="shared" ref="D13:D30" si="1">B13/$B$2</f>
        <v>4.7194611169332499E-3</v>
      </c>
    </row>
    <row r="14" spans="1:4" x14ac:dyDescent="0.25">
      <c r="A14" s="11" t="s">
        <v>28</v>
      </c>
      <c r="B14" s="1">
        <v>113.35</v>
      </c>
      <c r="C14" s="24">
        <f t="shared" si="0"/>
        <v>1.9258083807918665E-2</v>
      </c>
      <c r="D14" s="7">
        <f t="shared" si="1"/>
        <v>9.999082572044557E-3</v>
      </c>
    </row>
    <row r="15" spans="1:4" ht="15.75" thickBot="1" x14ac:dyDescent="0.3">
      <c r="A15" s="20" t="s">
        <v>45</v>
      </c>
      <c r="B15" s="21">
        <v>312.64</v>
      </c>
      <c r="C15" s="37">
        <f t="shared" si="0"/>
        <v>5.3117312057412359E-2</v>
      </c>
      <c r="D15" s="22">
        <f t="shared" si="1"/>
        <v>2.7579295768187125E-2</v>
      </c>
    </row>
    <row r="16" spans="1:4" x14ac:dyDescent="0.25">
      <c r="A16" s="34" t="s">
        <v>7</v>
      </c>
      <c r="B16" s="35"/>
      <c r="C16" s="38"/>
      <c r="D16" s="39"/>
    </row>
    <row r="17" spans="1:4" x14ac:dyDescent="0.25">
      <c r="A17" s="11" t="s">
        <v>9</v>
      </c>
      <c r="B17" s="1">
        <v>82.37</v>
      </c>
      <c r="C17" s="24">
        <f>B17/$B$3</f>
        <v>1.3994603998749541E-2</v>
      </c>
      <c r="D17" s="7">
        <f t="shared" si="1"/>
        <v>7.2662058355475101E-3</v>
      </c>
    </row>
    <row r="18" spans="1:4" ht="15.75" thickBot="1" x14ac:dyDescent="0.3">
      <c r="A18" s="20" t="s">
        <v>25</v>
      </c>
      <c r="B18" s="21">
        <v>108.34</v>
      </c>
      <c r="C18" s="37">
        <f t="shared" si="0"/>
        <v>1.8406888396558522E-2</v>
      </c>
      <c r="D18" s="22">
        <f t="shared" si="1"/>
        <v>9.5571292973560436E-3</v>
      </c>
    </row>
    <row r="19" spans="1:4" x14ac:dyDescent="0.25">
      <c r="A19" s="34" t="s">
        <v>12</v>
      </c>
      <c r="B19" s="35"/>
      <c r="C19" s="38"/>
      <c r="D19" s="39"/>
    </row>
    <row r="20" spans="1:4" ht="15.75" thickBot="1" x14ac:dyDescent="0.3">
      <c r="A20" s="20" t="s">
        <v>13</v>
      </c>
      <c r="B20" s="21">
        <v>905.52</v>
      </c>
      <c r="C20" s="37">
        <f t="shared" si="0"/>
        <v>0.15384719938020741</v>
      </c>
      <c r="D20" s="22">
        <f t="shared" si="1"/>
        <v>7.9879746366456006E-2</v>
      </c>
    </row>
    <row r="21" spans="1:4" ht="15.75" thickBot="1" x14ac:dyDescent="0.3">
      <c r="A21" s="73" t="s">
        <v>36</v>
      </c>
      <c r="B21" s="74"/>
      <c r="C21" s="74"/>
      <c r="D21" s="75"/>
    </row>
    <row r="22" spans="1:4" x14ac:dyDescent="0.25">
      <c r="A22" s="62" t="s">
        <v>14</v>
      </c>
      <c r="B22" s="63">
        <v>3002.26</v>
      </c>
      <c r="C22" s="64">
        <f t="shared" si="0"/>
        <v>0.51008182349503217</v>
      </c>
      <c r="D22" s="65">
        <f t="shared" si="1"/>
        <v>0.26484204360605645</v>
      </c>
    </row>
    <row r="23" spans="1:4" x14ac:dyDescent="0.25">
      <c r="A23" s="6" t="s">
        <v>37</v>
      </c>
      <c r="B23" s="1">
        <v>45.2</v>
      </c>
      <c r="C23" s="24">
        <f t="shared" si="0"/>
        <v>7.6794476234488202E-3</v>
      </c>
      <c r="D23" s="7">
        <f t="shared" si="1"/>
        <v>3.9872830371099604E-3</v>
      </c>
    </row>
    <row r="24" spans="1:4" x14ac:dyDescent="0.25">
      <c r="A24" s="6" t="s">
        <v>38</v>
      </c>
      <c r="B24" s="1">
        <v>21.47</v>
      </c>
      <c r="C24" s="24">
        <f>B24/$B$3</f>
        <v>3.6477376211381889E-3</v>
      </c>
      <c r="D24" s="7">
        <f t="shared" si="1"/>
        <v>1.8939594426272311E-3</v>
      </c>
    </row>
    <row r="25" spans="1:4" ht="15.75" thickBot="1" x14ac:dyDescent="0.3">
      <c r="A25" s="58" t="s">
        <v>19</v>
      </c>
      <c r="B25" s="59">
        <f>SUM(B22:B24)</f>
        <v>3068.93</v>
      </c>
      <c r="C25" s="66">
        <f t="shared" si="0"/>
        <v>0.52140900873961915</v>
      </c>
      <c r="D25" s="60">
        <f t="shared" si="1"/>
        <v>0.2707232860857936</v>
      </c>
    </row>
    <row r="26" spans="1:4" ht="15.75" thickBot="1" x14ac:dyDescent="0.3">
      <c r="A26" s="1"/>
      <c r="B26" s="1"/>
      <c r="C26" s="24"/>
      <c r="D26" s="24"/>
    </row>
    <row r="27" spans="1:4" x14ac:dyDescent="0.25">
      <c r="A27" s="3" t="s">
        <v>15</v>
      </c>
      <c r="B27" s="4">
        <v>2861.04</v>
      </c>
      <c r="C27" s="26">
        <f t="shared" si="0"/>
        <v>0.48608864665026569</v>
      </c>
      <c r="D27" s="27">
        <f t="shared" si="1"/>
        <v>0.25238443054188231</v>
      </c>
    </row>
    <row r="28" spans="1:4" x14ac:dyDescent="0.25">
      <c r="A28" s="6" t="s">
        <v>35</v>
      </c>
      <c r="B28" s="1">
        <v>45.2</v>
      </c>
      <c r="C28" s="24">
        <f t="shared" si="0"/>
        <v>7.6794476234488202E-3</v>
      </c>
      <c r="D28" s="7">
        <f t="shared" si="1"/>
        <v>3.9872830371099604E-3</v>
      </c>
    </row>
    <row r="29" spans="1:4" x14ac:dyDescent="0.25">
      <c r="A29" s="6" t="s">
        <v>29</v>
      </c>
      <c r="B29" s="1">
        <v>21.47</v>
      </c>
      <c r="C29" s="24">
        <f t="shared" si="0"/>
        <v>3.6477376211381889E-3</v>
      </c>
      <c r="D29" s="7">
        <f t="shared" si="1"/>
        <v>1.8939594426272311E-3</v>
      </c>
    </row>
    <row r="30" spans="1:4" ht="15.75" thickBot="1" x14ac:dyDescent="0.3">
      <c r="A30" s="49" t="s">
        <v>20</v>
      </c>
      <c r="B30" s="50">
        <f>B27-B28-B29</f>
        <v>2794.3700000000003</v>
      </c>
      <c r="C30" s="67">
        <f t="shared" si="0"/>
        <v>0.47476146140567876</v>
      </c>
      <c r="D30" s="68">
        <f t="shared" si="1"/>
        <v>0.24650318806214516</v>
      </c>
    </row>
  </sheetData>
  <mergeCells count="2">
    <mergeCell ref="A1:D1"/>
    <mergeCell ref="A21:D21"/>
  </mergeCells>
  <pageMargins left="0.7" right="0.7" top="0.75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83518-08B2-4210-B384-E59EB39D227B}">
  <sheetPr>
    <pageSetUpPr fitToPage="1"/>
  </sheetPr>
  <dimension ref="A2:C38"/>
  <sheetViews>
    <sheetView tabSelected="1" zoomScale="80" zoomScaleNormal="80" workbookViewId="0">
      <selection activeCell="D39" sqref="D39"/>
    </sheetView>
  </sheetViews>
  <sheetFormatPr defaultRowHeight="15" x14ac:dyDescent="0.25"/>
  <cols>
    <col min="1" max="1" width="47.5703125" customWidth="1"/>
    <col min="2" max="2" width="17" bestFit="1" customWidth="1"/>
    <col min="3" max="3" width="20.140625" bestFit="1" customWidth="1"/>
  </cols>
  <sheetData>
    <row r="2" spans="1:3" x14ac:dyDescent="0.25">
      <c r="A2" s="69" t="s">
        <v>24</v>
      </c>
      <c r="B2" s="69"/>
      <c r="C2" s="69"/>
    </row>
    <row r="3" spans="1:3" x14ac:dyDescent="0.25">
      <c r="A3" s="19" t="s">
        <v>16</v>
      </c>
      <c r="B3" s="19">
        <v>10599.94</v>
      </c>
      <c r="C3" s="19" t="s">
        <v>23</v>
      </c>
    </row>
    <row r="4" spans="1:3" x14ac:dyDescent="0.25">
      <c r="A4" s="1"/>
      <c r="B4" s="1"/>
      <c r="C4" s="1"/>
    </row>
    <row r="5" spans="1:3" ht="42" x14ac:dyDescent="0.25">
      <c r="A5" s="15" t="s">
        <v>21</v>
      </c>
      <c r="B5" s="1">
        <v>102.22</v>
      </c>
      <c r="C5" s="1" t="s">
        <v>23</v>
      </c>
    </row>
    <row r="6" spans="1:3" ht="42" x14ac:dyDescent="0.25">
      <c r="A6" s="15" t="s">
        <v>55</v>
      </c>
      <c r="B6" s="1">
        <v>54.18</v>
      </c>
      <c r="C6" s="1" t="s">
        <v>23</v>
      </c>
    </row>
    <row r="7" spans="1:3" x14ac:dyDescent="0.25">
      <c r="A7" s="1"/>
      <c r="B7" s="1"/>
      <c r="C7" s="1"/>
    </row>
    <row r="8" spans="1:3" ht="15.75" thickBot="1" x14ac:dyDescent="0.3">
      <c r="A8" s="1"/>
      <c r="B8" s="1"/>
      <c r="C8" s="1"/>
    </row>
    <row r="9" spans="1:3" x14ac:dyDescent="0.25">
      <c r="A9" s="29"/>
      <c r="B9" s="30" t="s">
        <v>17</v>
      </c>
      <c r="C9" s="31" t="s">
        <v>18</v>
      </c>
    </row>
    <row r="10" spans="1:3" ht="15.75" thickBot="1" x14ac:dyDescent="0.3">
      <c r="A10" s="52" t="s">
        <v>1</v>
      </c>
      <c r="B10" s="53"/>
      <c r="C10" s="54"/>
    </row>
    <row r="11" spans="1:3" x14ac:dyDescent="0.25">
      <c r="A11" s="34" t="s">
        <v>2</v>
      </c>
      <c r="B11" s="35"/>
      <c r="C11" s="36"/>
    </row>
    <row r="12" spans="1:3" x14ac:dyDescent="0.25">
      <c r="A12" s="11" t="s">
        <v>3</v>
      </c>
      <c r="B12" s="1">
        <v>2777.25</v>
      </c>
      <c r="C12" s="7">
        <f t="shared" ref="C12:C17" si="0">B12/$B$3</f>
        <v>0.26200620003509451</v>
      </c>
    </row>
    <row r="13" spans="1:3" x14ac:dyDescent="0.25">
      <c r="A13" s="11" t="s">
        <v>4</v>
      </c>
      <c r="B13" s="1">
        <v>201.34</v>
      </c>
      <c r="C13" s="7">
        <f t="shared" si="0"/>
        <v>1.8994447138380027E-2</v>
      </c>
    </row>
    <row r="14" spans="1:3" x14ac:dyDescent="0.25">
      <c r="A14" s="11" t="s">
        <v>28</v>
      </c>
      <c r="B14" s="1">
        <v>216.1</v>
      </c>
      <c r="C14" s="7">
        <f t="shared" si="0"/>
        <v>2.0386907850421795E-2</v>
      </c>
    </row>
    <row r="15" spans="1:3" x14ac:dyDescent="0.25">
      <c r="A15" s="11" t="s">
        <v>42</v>
      </c>
      <c r="B15" s="1">
        <v>71.040000000000006</v>
      </c>
      <c r="C15" s="7">
        <f t="shared" si="0"/>
        <v>6.7019247278758184E-3</v>
      </c>
    </row>
    <row r="16" spans="1:3" x14ac:dyDescent="0.25">
      <c r="A16" s="11" t="s">
        <v>44</v>
      </c>
      <c r="B16" s="1">
        <v>884.11</v>
      </c>
      <c r="C16" s="7">
        <f t="shared" si="0"/>
        <v>8.3407075889108798E-2</v>
      </c>
    </row>
    <row r="17" spans="1:3" ht="15.75" thickBot="1" x14ac:dyDescent="0.3">
      <c r="A17" s="20" t="s">
        <v>43</v>
      </c>
      <c r="B17" s="21">
        <v>2565.9</v>
      </c>
      <c r="C17" s="22">
        <f t="shared" si="0"/>
        <v>0.24206740792872411</v>
      </c>
    </row>
    <row r="18" spans="1:3" x14ac:dyDescent="0.25">
      <c r="A18" s="34" t="s">
        <v>7</v>
      </c>
      <c r="B18" s="35"/>
      <c r="C18" s="45"/>
    </row>
    <row r="19" spans="1:3" x14ac:dyDescent="0.25">
      <c r="A19" s="11" t="s">
        <v>8</v>
      </c>
      <c r="B19" s="1">
        <v>817.48</v>
      </c>
      <c r="C19" s="7">
        <f>B19/$B$3</f>
        <v>7.7121191252025947E-2</v>
      </c>
    </row>
    <row r="20" spans="1:3" ht="15.75" thickBot="1" x14ac:dyDescent="0.3">
      <c r="A20" s="20" t="s">
        <v>25</v>
      </c>
      <c r="B20" s="21">
        <v>5609.51</v>
      </c>
      <c r="C20" s="22">
        <f>B20/$B$3</f>
        <v>0.52920205208708726</v>
      </c>
    </row>
    <row r="21" spans="1:3" x14ac:dyDescent="0.25">
      <c r="A21" s="70" t="s">
        <v>39</v>
      </c>
      <c r="B21" s="71"/>
      <c r="C21" s="72"/>
    </row>
    <row r="22" spans="1:3" x14ac:dyDescent="0.25">
      <c r="A22" s="56" t="s">
        <v>14</v>
      </c>
      <c r="B22" s="55">
        <v>3898.74</v>
      </c>
      <c r="C22" s="57">
        <f>B22/$B$3</f>
        <v>0.3678077423079753</v>
      </c>
    </row>
    <row r="23" spans="1:3" x14ac:dyDescent="0.25">
      <c r="A23" s="6" t="s">
        <v>37</v>
      </c>
      <c r="B23" s="1">
        <v>1985.23</v>
      </c>
      <c r="C23" s="7">
        <f t="shared" ref="C23:C26" si="1">B23/$B$3</f>
        <v>0.18728690917118399</v>
      </c>
    </row>
    <row r="24" spans="1:3" x14ac:dyDescent="0.25">
      <c r="A24" s="6" t="s">
        <v>47</v>
      </c>
      <c r="B24" s="1">
        <v>1242.81</v>
      </c>
      <c r="C24" s="7">
        <f t="shared" si="1"/>
        <v>0.11724689007673628</v>
      </c>
    </row>
    <row r="25" spans="1:3" x14ac:dyDescent="0.25">
      <c r="A25" s="6" t="s">
        <v>48</v>
      </c>
      <c r="B25" s="1">
        <v>263.02</v>
      </c>
      <c r="C25" s="7">
        <f t="shared" si="1"/>
        <v>2.4813348000083016E-2</v>
      </c>
    </row>
    <row r="26" spans="1:3" x14ac:dyDescent="0.25">
      <c r="A26" s="6" t="s">
        <v>49</v>
      </c>
      <c r="B26" s="1">
        <v>150.16999999999999</v>
      </c>
      <c r="C26" s="7">
        <f t="shared" si="1"/>
        <v>1.4167061322988618E-2</v>
      </c>
    </row>
    <row r="27" spans="1:3" ht="15.75" thickBot="1" x14ac:dyDescent="0.3">
      <c r="A27" s="58" t="s">
        <v>19</v>
      </c>
      <c r="B27" s="59">
        <f>SUM(B22:B26)</f>
        <v>7539.9699999999993</v>
      </c>
      <c r="C27" s="60">
        <f>B27/$B$3</f>
        <v>0.7113219508789671</v>
      </c>
    </row>
    <row r="28" spans="1:3" ht="15.75" thickBot="1" x14ac:dyDescent="0.3">
      <c r="A28" s="1"/>
      <c r="B28" s="1"/>
      <c r="C28" s="25"/>
    </row>
    <row r="29" spans="1:3" x14ac:dyDescent="0.25">
      <c r="A29" s="3" t="s">
        <v>15</v>
      </c>
      <c r="B29" s="4"/>
      <c r="C29" s="5"/>
    </row>
    <row r="30" spans="1:3" x14ac:dyDescent="0.25">
      <c r="A30" s="32" t="s">
        <v>12</v>
      </c>
      <c r="B30" s="28"/>
      <c r="C30" s="44"/>
    </row>
    <row r="31" spans="1:3" x14ac:dyDescent="0.25">
      <c r="A31" s="11" t="s">
        <v>13</v>
      </c>
      <c r="B31" s="1">
        <v>2703.1</v>
      </c>
      <c r="C31" s="7">
        <f>B31/$B$3</f>
        <v>0.25501087742006084</v>
      </c>
    </row>
    <row r="32" spans="1:3" x14ac:dyDescent="0.25">
      <c r="A32" s="43" t="s">
        <v>46</v>
      </c>
      <c r="B32">
        <v>3827.31</v>
      </c>
      <c r="C32" s="7">
        <f t="shared" ref="C32:C37" si="2">B32/$B$3</f>
        <v>0.36106902491900894</v>
      </c>
    </row>
    <row r="33" spans="1:3" ht="15.75" thickBot="1" x14ac:dyDescent="0.3">
      <c r="A33" s="46" t="s">
        <v>54</v>
      </c>
      <c r="B33" s="47">
        <f>SUM(B31:B32)</f>
        <v>6530.41</v>
      </c>
      <c r="C33" s="48">
        <f t="shared" si="2"/>
        <v>0.61607990233906984</v>
      </c>
    </row>
    <row r="34" spans="1:3" x14ac:dyDescent="0.25">
      <c r="A34" s="61" t="s">
        <v>50</v>
      </c>
      <c r="B34" s="23">
        <v>1985.23</v>
      </c>
      <c r="C34" s="40">
        <f t="shared" si="2"/>
        <v>0.18728690917118399</v>
      </c>
    </row>
    <row r="35" spans="1:3" x14ac:dyDescent="0.25">
      <c r="A35" s="6" t="s">
        <v>51</v>
      </c>
      <c r="B35" s="1">
        <v>1242.81</v>
      </c>
      <c r="C35" s="7">
        <f t="shared" si="2"/>
        <v>0.11724689007673628</v>
      </c>
    </row>
    <row r="36" spans="1:3" x14ac:dyDescent="0.25">
      <c r="A36" s="6" t="s">
        <v>52</v>
      </c>
      <c r="B36" s="1">
        <v>263.02</v>
      </c>
      <c r="C36" s="7">
        <f t="shared" si="2"/>
        <v>2.4813348000083016E-2</v>
      </c>
    </row>
    <row r="37" spans="1:3" x14ac:dyDescent="0.25">
      <c r="A37" s="6" t="s">
        <v>53</v>
      </c>
      <c r="B37" s="1">
        <v>150.16999999999999</v>
      </c>
      <c r="C37" s="7">
        <f t="shared" si="2"/>
        <v>1.4167061322988618E-2</v>
      </c>
    </row>
    <row r="38" spans="1:3" ht="15.75" thickBot="1" x14ac:dyDescent="0.3">
      <c r="A38" s="49" t="s">
        <v>20</v>
      </c>
      <c r="B38" s="50">
        <f>B33-B34-B35-B36-B37</f>
        <v>2889.1800000000003</v>
      </c>
      <c r="C38" s="51">
        <f>B38/$B$3</f>
        <v>0.27256569376807793</v>
      </c>
    </row>
  </sheetData>
  <mergeCells count="2">
    <mergeCell ref="A2:C2"/>
    <mergeCell ref="A21:C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87932-14EE-45E3-8628-4D1FDA30E8A2}">
  <sheetPr>
    <pageSetUpPr fitToPage="1"/>
  </sheetPr>
  <dimension ref="A2:D31"/>
  <sheetViews>
    <sheetView tabSelected="1" zoomScale="70" zoomScaleNormal="70" workbookViewId="0">
      <selection activeCell="D39" sqref="D39"/>
    </sheetView>
  </sheetViews>
  <sheetFormatPr defaultRowHeight="15" x14ac:dyDescent="0.25"/>
  <cols>
    <col min="1" max="1" width="59.28515625" customWidth="1"/>
    <col min="2" max="2" width="17" bestFit="1" customWidth="1"/>
    <col min="3" max="3" width="10.85546875" bestFit="1" customWidth="1"/>
    <col min="4" max="4" width="13.7109375" bestFit="1" customWidth="1"/>
  </cols>
  <sheetData>
    <row r="2" spans="1:4" x14ac:dyDescent="0.25">
      <c r="A2" s="69" t="s">
        <v>60</v>
      </c>
      <c r="B2" s="69"/>
      <c r="C2" s="69"/>
      <c r="D2" s="69"/>
    </row>
    <row r="3" spans="1:4" x14ac:dyDescent="0.25">
      <c r="A3" s="19" t="s">
        <v>30</v>
      </c>
      <c r="B3" s="19">
        <v>11402.55</v>
      </c>
      <c r="C3" s="19" t="s">
        <v>23</v>
      </c>
      <c r="D3" s="19"/>
    </row>
    <row r="4" spans="1:4" x14ac:dyDescent="0.25">
      <c r="A4" s="19" t="s">
        <v>31</v>
      </c>
      <c r="B4" s="19">
        <v>6477.11</v>
      </c>
      <c r="C4" s="19" t="s">
        <v>23</v>
      </c>
      <c r="D4" s="19"/>
    </row>
    <row r="5" spans="1:4" ht="42" x14ac:dyDescent="0.25">
      <c r="A5" s="15" t="s">
        <v>21</v>
      </c>
      <c r="B5" s="1">
        <v>379.98</v>
      </c>
      <c r="C5" s="1" t="s">
        <v>23</v>
      </c>
    </row>
    <row r="6" spans="1:4" ht="42" x14ac:dyDescent="0.25">
      <c r="A6" s="15" t="s">
        <v>26</v>
      </c>
      <c r="B6" s="1">
        <v>366.9</v>
      </c>
      <c r="C6" s="1" t="s">
        <v>23</v>
      </c>
    </row>
    <row r="7" spans="1:4" ht="42" x14ac:dyDescent="0.25">
      <c r="A7" s="15" t="s">
        <v>22</v>
      </c>
      <c r="B7" s="1">
        <v>3.77</v>
      </c>
      <c r="C7" s="1" t="s">
        <v>23</v>
      </c>
    </row>
    <row r="8" spans="1:4" ht="42" x14ac:dyDescent="0.25">
      <c r="A8" s="15" t="s">
        <v>32</v>
      </c>
      <c r="B8" s="1">
        <v>0</v>
      </c>
      <c r="C8" s="1" t="s">
        <v>23</v>
      </c>
    </row>
    <row r="9" spans="1:4" ht="15.75" thickBot="1" x14ac:dyDescent="0.3">
      <c r="A9" s="1"/>
      <c r="B9" s="1"/>
      <c r="C9" s="1"/>
      <c r="D9" s="1"/>
    </row>
    <row r="10" spans="1:4" x14ac:dyDescent="0.25">
      <c r="A10" s="29"/>
      <c r="B10" s="41" t="s">
        <v>17</v>
      </c>
      <c r="C10" s="41" t="s">
        <v>33</v>
      </c>
      <c r="D10" s="42" t="s">
        <v>34</v>
      </c>
    </row>
    <row r="11" spans="1:4" ht="15.75" thickBot="1" x14ac:dyDescent="0.3">
      <c r="A11" s="16" t="s">
        <v>27</v>
      </c>
      <c r="B11" s="17"/>
      <c r="C11" s="17"/>
      <c r="D11" s="18"/>
    </row>
    <row r="12" spans="1:4" x14ac:dyDescent="0.25">
      <c r="A12" s="34" t="s">
        <v>2</v>
      </c>
      <c r="B12" s="35"/>
      <c r="C12" s="35"/>
      <c r="D12" s="36"/>
    </row>
    <row r="13" spans="1:4" x14ac:dyDescent="0.25">
      <c r="A13" s="11" t="s">
        <v>3</v>
      </c>
      <c r="B13" s="1">
        <v>170.29</v>
      </c>
      <c r="C13" s="24">
        <f>B13/$B$4</f>
        <v>2.6291046469799031E-2</v>
      </c>
      <c r="D13" s="7">
        <f>B13/$B$3</f>
        <v>1.4934378713533376E-2</v>
      </c>
    </row>
    <row r="14" spans="1:4" x14ac:dyDescent="0.25">
      <c r="A14" s="11" t="s">
        <v>4</v>
      </c>
      <c r="B14" s="1">
        <v>14.42</v>
      </c>
      <c r="C14" s="24">
        <f t="shared" ref="C14:C17" si="0">B14/$B$4</f>
        <v>2.2263015449791651E-3</v>
      </c>
      <c r="D14" s="7">
        <f t="shared" ref="D14:D17" si="1">B14/$B$3</f>
        <v>1.2646294030721199E-3</v>
      </c>
    </row>
    <row r="15" spans="1:4" x14ac:dyDescent="0.25">
      <c r="A15" s="11" t="s">
        <v>57</v>
      </c>
      <c r="B15" s="1">
        <v>0.02</v>
      </c>
      <c r="C15" s="24">
        <f t="shared" si="0"/>
        <v>3.0877968723705481E-6</v>
      </c>
      <c r="D15" s="7">
        <f t="shared" si="1"/>
        <v>1.7539936242331761E-6</v>
      </c>
    </row>
    <row r="16" spans="1:4" x14ac:dyDescent="0.25">
      <c r="A16" s="11" t="s">
        <v>28</v>
      </c>
      <c r="B16" s="1">
        <v>42.78</v>
      </c>
      <c r="C16" s="24">
        <f t="shared" si="0"/>
        <v>6.6047975100006024E-3</v>
      </c>
      <c r="D16" s="7">
        <f t="shared" si="1"/>
        <v>3.7517923622347638E-3</v>
      </c>
    </row>
    <row r="17" spans="1:4" ht="15.75" thickBot="1" x14ac:dyDescent="0.3">
      <c r="A17" s="20" t="s">
        <v>45</v>
      </c>
      <c r="B17" s="21">
        <v>328.09</v>
      </c>
      <c r="C17" s="24">
        <f t="shared" si="0"/>
        <v>5.0653763792802654E-2</v>
      </c>
      <c r="D17" s="7">
        <f t="shared" si="1"/>
        <v>2.8773388408733135E-2</v>
      </c>
    </row>
    <row r="18" spans="1:4" x14ac:dyDescent="0.25">
      <c r="A18" s="34" t="s">
        <v>7</v>
      </c>
      <c r="B18" s="35"/>
      <c r="C18" s="38"/>
      <c r="D18" s="39"/>
    </row>
    <row r="19" spans="1:4" x14ac:dyDescent="0.25">
      <c r="A19" s="11" t="s">
        <v>9</v>
      </c>
      <c r="B19" s="1">
        <v>1258.55</v>
      </c>
      <c r="C19" s="24">
        <f>B19/$B$4</f>
        <v>0.19430733768609765</v>
      </c>
      <c r="D19" s="7">
        <f>B19/$B$3</f>
        <v>0.11037443378893318</v>
      </c>
    </row>
    <row r="20" spans="1:4" x14ac:dyDescent="0.25">
      <c r="A20" s="11" t="s">
        <v>56</v>
      </c>
      <c r="B20" s="1">
        <v>5.18</v>
      </c>
      <c r="C20" s="24">
        <f t="shared" ref="C20:C21" si="2">B20/$B$4</f>
        <v>7.9973938994397191E-4</v>
      </c>
      <c r="D20" s="7">
        <f t="shared" ref="D20:D21" si="3">B20/$B$3</f>
        <v>4.5428434867639256E-4</v>
      </c>
    </row>
    <row r="21" spans="1:4" ht="15.75" thickBot="1" x14ac:dyDescent="0.3">
      <c r="A21" s="20" t="s">
        <v>25</v>
      </c>
      <c r="B21" s="21">
        <v>2547.6</v>
      </c>
      <c r="C21" s="24">
        <f t="shared" si="2"/>
        <v>0.39332356560256043</v>
      </c>
      <c r="D21" s="7">
        <f t="shared" si="3"/>
        <v>0.22342370785482196</v>
      </c>
    </row>
    <row r="22" spans="1:4" x14ac:dyDescent="0.25">
      <c r="A22" s="34" t="s">
        <v>12</v>
      </c>
      <c r="B22" s="35"/>
      <c r="C22" s="38"/>
      <c r="D22" s="39"/>
    </row>
    <row r="23" spans="1:4" ht="15.75" thickBot="1" x14ac:dyDescent="0.3">
      <c r="A23" s="20" t="s">
        <v>13</v>
      </c>
      <c r="B23" s="21">
        <v>2431.8200000000002</v>
      </c>
      <c r="C23" s="37">
        <f>B23/$B$4</f>
        <v>0.37544830950840735</v>
      </c>
      <c r="D23" s="22">
        <f>B23/$B$3</f>
        <v>0.21326983876413613</v>
      </c>
    </row>
    <row r="24" spans="1:4" ht="15.75" thickBot="1" x14ac:dyDescent="0.3">
      <c r="A24" s="73" t="s">
        <v>36</v>
      </c>
      <c r="B24" s="74"/>
      <c r="C24" s="74"/>
      <c r="D24" s="75"/>
    </row>
    <row r="25" spans="1:4" x14ac:dyDescent="0.25">
      <c r="A25" s="62" t="s">
        <v>14</v>
      </c>
      <c r="B25" s="63">
        <v>2683.41</v>
      </c>
      <c r="C25" s="64">
        <f>B25/$B$4</f>
        <v>0.41429125026439262</v>
      </c>
      <c r="D25" s="65">
        <f>B25/$B$3</f>
        <v>0.23533420156017734</v>
      </c>
    </row>
    <row r="26" spans="1:4" x14ac:dyDescent="0.25">
      <c r="A26" s="6" t="s">
        <v>58</v>
      </c>
      <c r="B26" s="1">
        <v>1722.13</v>
      </c>
      <c r="C26" s="24">
        <f>B26/$B$4</f>
        <v>0.26587938139077461</v>
      </c>
      <c r="D26" s="7">
        <f>B26/$B$3</f>
        <v>0.15103025200503398</v>
      </c>
    </row>
    <row r="27" spans="1:4" ht="15.75" thickBot="1" x14ac:dyDescent="0.3">
      <c r="A27" s="58" t="s">
        <v>19</v>
      </c>
      <c r="B27" s="59">
        <f>SUM(B25:B26)</f>
        <v>4405.54</v>
      </c>
      <c r="C27" s="66">
        <f>B27/$B$4</f>
        <v>0.68017063165516722</v>
      </c>
      <c r="D27" s="60">
        <f>B27/$B$3</f>
        <v>0.38636445356521132</v>
      </c>
    </row>
    <row r="28" spans="1:4" ht="15.75" thickBot="1" x14ac:dyDescent="0.3">
      <c r="A28" s="1"/>
      <c r="B28" s="1"/>
      <c r="C28" s="24"/>
      <c r="D28" s="24"/>
    </row>
    <row r="29" spans="1:4" x14ac:dyDescent="0.25">
      <c r="A29" s="3" t="s">
        <v>15</v>
      </c>
      <c r="B29" s="4">
        <v>3538.87</v>
      </c>
      <c r="C29" s="26">
        <f>B29/$B$4</f>
        <v>0.54636558588629802</v>
      </c>
      <c r="D29" s="27">
        <f>B29/$B$3</f>
        <v>0.31035777084950295</v>
      </c>
    </row>
    <row r="30" spans="1:4" x14ac:dyDescent="0.25">
      <c r="A30" s="6" t="s">
        <v>59</v>
      </c>
      <c r="B30" s="1">
        <v>1722.13</v>
      </c>
      <c r="C30" s="24">
        <f>B30/$B$4</f>
        <v>0.26587938139077461</v>
      </c>
      <c r="D30" s="7">
        <f>B30/$B$3</f>
        <v>0.15103025200503398</v>
      </c>
    </row>
    <row r="31" spans="1:4" ht="15.75" thickBot="1" x14ac:dyDescent="0.3">
      <c r="A31" s="49" t="s">
        <v>20</v>
      </c>
      <c r="B31" s="50">
        <f>B29-B30</f>
        <v>1816.7399999999998</v>
      </c>
      <c r="C31" s="67">
        <f>B31/$B$4</f>
        <v>0.28048620449552347</v>
      </c>
      <c r="D31" s="68">
        <f>B31/$B$3</f>
        <v>0.159327518844469</v>
      </c>
    </row>
  </sheetData>
  <mergeCells count="2">
    <mergeCell ref="A2:D2"/>
    <mergeCell ref="A24:D24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KRZESZOWICE</vt:lpstr>
      <vt:lpstr>MIECHÓW</vt:lpstr>
      <vt:lpstr>NIEPOŁOMICE</vt:lpstr>
      <vt:lpstr>MYŚLENICE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Horabik</dc:creator>
  <cp:lastModifiedBy>Dorota Horabik</cp:lastModifiedBy>
  <cp:lastPrinted>2024-10-16T18:20:10Z</cp:lastPrinted>
  <dcterms:created xsi:type="dcterms:W3CDTF">2024-10-15T11:08:04Z</dcterms:created>
  <dcterms:modified xsi:type="dcterms:W3CDTF">2024-10-18T15:09:59Z</dcterms:modified>
</cp:coreProperties>
</file>